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attc\Digital Matter Pty Ltd\Digital Matter Team Site - Products\Oyster\Cellular\Manuals\"/>
    </mc:Choice>
  </mc:AlternateContent>
  <xr:revisionPtr revIDLastSave="181" documentId="11_328FFBADBFC2F89E5CE9FA6921F1F58B05A741FC" xr6:coauthVersionLast="34" xr6:coauthVersionMax="34" xr10:uidLastSave="{1C26FAA3-AC06-4418-A754-D8EFA44ECC39}"/>
  <bookViews>
    <workbookView xWindow="0" yWindow="0" windowWidth="9540" windowHeight="2910" xr2:uid="{00000000-000D-0000-FFFF-FFFF00000000}"/>
  </bookViews>
  <sheets>
    <sheet name="Calculate W" sheetId="1" r:id="rId1"/>
  </sheets>
  <definedNames>
    <definedName name="C_">'Calculate W'!$H$17</definedName>
    <definedName name="Cgps">'Calculate W'!$H$20</definedName>
    <definedName name="Crec">'Calculate W'!$H$19</definedName>
    <definedName name="Cupl">'Calculate W'!$H$18</definedName>
    <definedName name="FailedUploads">'Calculate W'!$B$18</definedName>
    <definedName name="GPSFixAttempts">'Calculate W'!$B$19</definedName>
    <definedName name="GPSOnTime">'Calculate W'!$B$20</definedName>
    <definedName name="Iselfp">'Calculate W'!$H$21</definedName>
    <definedName name="L_">'Calculate W'!$C$6</definedName>
    <definedName name="Plog">'Calculate W'!$C$10</definedName>
    <definedName name="Pupl">'Calculate W'!$C$9</definedName>
    <definedName name="SuccessfulUploads">'Calculate W'!$B$17</definedName>
    <definedName name="T_">'Calculate W'!$C$5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6" i="1" l="1"/>
  <c r="C12" i="1" s="1"/>
  <c r="C9" i="1"/>
  <c r="I8" i="1" l="1"/>
  <c r="I9" i="1" s="1"/>
  <c r="B22" i="1" l="1"/>
  <c r="B23" i="1" s="1"/>
  <c r="C13" i="1" l="1"/>
</calcChain>
</file>

<file path=xl/sharedStrings.xml><?xml version="1.0" encoding="utf-8"?>
<sst xmlns="http://schemas.openxmlformats.org/spreadsheetml/2006/main" count="89" uniqueCount="62">
  <si>
    <t>C</t>
  </si>
  <si>
    <t>T</t>
  </si>
  <si>
    <t>L</t>
  </si>
  <si>
    <t>Tgps</t>
  </si>
  <si>
    <t>Pupl</t>
  </si>
  <si>
    <t>Plog</t>
  </si>
  <si>
    <t>Cupl</t>
  </si>
  <si>
    <t>Crec</t>
  </si>
  <si>
    <t>Cgps</t>
  </si>
  <si>
    <t>Symbol</t>
  </si>
  <si>
    <t>Meaning</t>
  </si>
  <si>
    <t>Value</t>
  </si>
  <si>
    <t>W=</t>
  </si>
  <si>
    <t>weeks</t>
  </si>
  <si>
    <t>years</t>
  </si>
  <si>
    <t>Predicted Remaining Capacity</t>
  </si>
  <si>
    <t>Predicted Ah</t>
  </si>
  <si>
    <t>Remaining %</t>
  </si>
  <si>
    <t>Ah</t>
  </si>
  <si>
    <t>%</t>
  </si>
  <si>
    <t>s</t>
  </si>
  <si>
    <t>Trip Tracking Battery Life</t>
  </si>
  <si>
    <t>Periodic Heartbeat Battery Life</t>
  </si>
  <si>
    <t>Constants</t>
  </si>
  <si>
    <t>Trips per week</t>
  </si>
  <si>
    <t>Average length of trip</t>
  </si>
  <si>
    <t>Average GPS fix time</t>
  </si>
  <si>
    <t>Upload period in trip</t>
  </si>
  <si>
    <t>Log period in trip</t>
  </si>
  <si>
    <t>Weeks Operation</t>
  </si>
  <si>
    <t>Battery capacity</t>
  </si>
  <si>
    <t>Cost per upload connection</t>
  </si>
  <si>
    <t>Cost per record upload</t>
  </si>
  <si>
    <t>Cost per second of GPS on time</t>
  </si>
  <si>
    <t>Successful uploads</t>
  </si>
  <si>
    <t>Failed uploads</t>
  </si>
  <si>
    <t>GPS fix attempts</t>
  </si>
  <si>
    <t>GPS on time</t>
  </si>
  <si>
    <t>Heartbeat period</t>
  </si>
  <si>
    <t>h</t>
  </si>
  <si>
    <t>Iself</t>
  </si>
  <si>
    <t>%/year</t>
  </si>
  <si>
    <t>Battery self discharge</t>
  </si>
  <si>
    <t>0.52 - 0.9 Ah, depending on signal strength, temperature, and 2G / 3G</t>
  </si>
  <si>
    <t>Use this table if you are using "Periodic Only" tracking - i.e. 5 pings per day</t>
  </si>
  <si>
    <t>Change These Values</t>
  </si>
  <si>
    <t>Result</t>
  </si>
  <si>
    <t>Use this table if you are using trip tracking</t>
  </si>
  <si>
    <t>Years Operation</t>
  </si>
  <si>
    <t>Unit</t>
  </si>
  <si>
    <t>Take these values from OEM</t>
  </si>
  <si>
    <t>Energizer Lithium: 3.5 Ah</t>
  </si>
  <si>
    <t>Lithium: 0.6% at 21 C°, 3%? at 45 C°, 10%? at 70 C° (21C° for LiFeS2, others LiMn)</t>
  </si>
  <si>
    <t>Failed GPS Fix Time</t>
  </si>
  <si>
    <t>Failed GPS Fixes</t>
  </si>
  <si>
    <t>GPS Refresh Time</t>
  </si>
  <si>
    <t>Successful GPS Fix Time</t>
  </si>
  <si>
    <t>Successful GPS Fixes</t>
  </si>
  <si>
    <t>Average GPS Fix Time</t>
  </si>
  <si>
    <t>Use this in above calculators</t>
  </si>
  <si>
    <t>Real World TTFF Data - From Device Counters</t>
  </si>
  <si>
    <t xml:space="preserve">Change These Values - At 1 position or fewer per 4 hours, GPS Time is a cold start, typically 30 to 120 seconds. At 1 position or more per hour, it's typically a hot start, typically 5 to 20 seconds (shorter time between fixes = quicker fix).						
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</si>
</sst>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3" fillId="6" borderId="0" applyNumberFormat="0" applyBorder="0" applyAlignment="0" applyProtection="0"/>
  </cellStyleXfs>
  <cellXfs count="69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/>
    <xf numFmtId="0" fontId="1" fillId="0" borderId="0" xfId="0" applyFont="1" applyAlignment="1"/>
    <xf numFmtId="0" fontId="5" fillId="2" borderId="6" xfId="1" applyBorder="1"/>
    <xf numFmtId="0" fontId="5" fillId="2" borderId="7" xfId="1" applyBorder="1" applyAlignment="1">
      <alignment horizontal="left"/>
    </xf>
    <xf numFmtId="0" fontId="5" fillId="2" borderId="8" xfId="1" applyBorder="1"/>
    <xf numFmtId="0" fontId="5" fillId="2" borderId="9" xfId="1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/>
    <xf numFmtId="0" fontId="5" fillId="2" borderId="0" xfId="1" applyBorder="1"/>
    <xf numFmtId="0" fontId="6" fillId="3" borderId="0" xfId="2" applyBorder="1"/>
    <xf numFmtId="0" fontId="10" fillId="0" borderId="0" xfId="0" applyFont="1" applyAlignment="1"/>
    <xf numFmtId="0" fontId="2" fillId="0" borderId="11" xfId="0" applyFont="1" applyBorder="1"/>
    <xf numFmtId="0" fontId="0" fillId="0" borderId="13" xfId="0" applyBorder="1"/>
    <xf numFmtId="0" fontId="5" fillId="2" borderId="11" xfId="1" applyBorder="1"/>
    <xf numFmtId="0" fontId="0" fillId="0" borderId="11" xfId="0" applyBorder="1"/>
    <xf numFmtId="0" fontId="6" fillId="3" borderId="11" xfId="2" applyBorder="1"/>
    <xf numFmtId="0" fontId="6" fillId="3" borderId="4" xfId="2" applyBorder="1"/>
    <xf numFmtId="0" fontId="6" fillId="3" borderId="14" xfId="2" applyBorder="1"/>
    <xf numFmtId="0" fontId="13" fillId="0" borderId="0" xfId="0" applyFont="1" applyBorder="1"/>
    <xf numFmtId="164" fontId="11" fillId="3" borderId="2" xfId="2" applyNumberFormat="1" applyFont="1" applyBorder="1"/>
    <xf numFmtId="0" fontId="11" fillId="3" borderId="3" xfId="2" applyFont="1" applyBorder="1"/>
    <xf numFmtId="164" fontId="11" fillId="3" borderId="4" xfId="2" applyNumberFormat="1" applyFont="1" applyBorder="1"/>
    <xf numFmtId="0" fontId="11" fillId="3" borderId="5" xfId="2" applyFont="1" applyBorder="1"/>
    <xf numFmtId="0" fontId="0" fillId="0" borderId="3" xfId="0" applyBorder="1"/>
    <xf numFmtId="0" fontId="5" fillId="2" borderId="0" xfId="1" applyBorder="1" applyAlignment="1">
      <alignment horizontal="left"/>
    </xf>
    <xf numFmtId="0" fontId="0" fillId="0" borderId="0" xfId="0" applyAlignment="1"/>
    <xf numFmtId="0" fontId="7" fillId="4" borderId="11" xfId="3" applyBorder="1"/>
    <xf numFmtId="0" fontId="7" fillId="4" borderId="0" xfId="3" applyBorder="1"/>
    <xf numFmtId="0" fontId="8" fillId="5" borderId="15" xfId="4" applyBorder="1"/>
    <xf numFmtId="2" fontId="8" fillId="5" borderId="1" xfId="4" applyNumberFormat="1" applyBorder="1"/>
    <xf numFmtId="0" fontId="8" fillId="5" borderId="1" xfId="4" applyBorder="1"/>
    <xf numFmtId="0" fontId="8" fillId="5" borderId="17" xfId="4" applyBorder="1"/>
    <xf numFmtId="2" fontId="8" fillId="5" borderId="18" xfId="4" applyNumberFormat="1" applyBorder="1"/>
    <xf numFmtId="0" fontId="8" fillId="5" borderId="18" xfId="4" applyBorder="1"/>
    <xf numFmtId="0" fontId="3" fillId="6" borderId="0" xfId="5"/>
    <xf numFmtId="0" fontId="3" fillId="6" borderId="0" xfId="5" applyAlignment="1">
      <alignment horizontal="center"/>
    </xf>
    <xf numFmtId="0" fontId="3" fillId="6" borderId="0" xfId="5" applyAlignment="1"/>
    <xf numFmtId="0" fontId="3" fillId="6" borderId="0" xfId="5" applyAlignment="1">
      <alignment horizontal="left"/>
    </xf>
    <xf numFmtId="11" fontId="3" fillId="6" borderId="0" xfId="5" applyNumberFormat="1"/>
    <xf numFmtId="2" fontId="3" fillId="6" borderId="0" xfId="5" applyNumberFormat="1"/>
    <xf numFmtId="0" fontId="2" fillId="6" borderId="0" xfId="5" applyFont="1" applyAlignment="1">
      <alignment horizontal="center"/>
    </xf>
    <xf numFmtId="0" fontId="2" fillId="6" borderId="0" xfId="5" applyFont="1"/>
    <xf numFmtId="0" fontId="1" fillId="0" borderId="0" xfId="0" applyFont="1"/>
    <xf numFmtId="0" fontId="1" fillId="6" borderId="0" xfId="5" applyFont="1" applyAlignment="1">
      <alignment horizontal="center"/>
    </xf>
    <xf numFmtId="0" fontId="12" fillId="2" borderId="13" xfId="1" applyFont="1" applyBorder="1" applyAlignment="1">
      <alignment horizontal="center" vertical="center"/>
    </xf>
    <xf numFmtId="0" fontId="6" fillId="3" borderId="13" xfId="2" applyBorder="1" applyAlignment="1">
      <alignment horizontal="center" vertical="center"/>
    </xf>
    <xf numFmtId="0" fontId="6" fillId="3" borderId="5" xfId="2" applyBorder="1" applyAlignment="1">
      <alignment horizontal="center" vertical="center"/>
    </xf>
    <xf numFmtId="0" fontId="7" fillId="4" borderId="13" xfId="3" applyBorder="1" applyAlignment="1">
      <alignment horizontal="center" vertical="center"/>
    </xf>
    <xf numFmtId="0" fontId="14" fillId="5" borderId="16" xfId="4" applyFont="1" applyBorder="1" applyAlignment="1">
      <alignment horizontal="center"/>
    </xf>
    <xf numFmtId="0" fontId="8" fillId="5" borderId="19" xfId="4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2" borderId="10" xfId="1" applyFont="1" applyBorder="1" applyAlignment="1">
      <alignment horizontal="center" vertical="center"/>
    </xf>
    <xf numFmtId="0" fontId="11" fillId="3" borderId="11" xfId="2" applyFont="1" applyBorder="1" applyAlignment="1">
      <alignment horizontal="center" vertical="center"/>
    </xf>
    <xf numFmtId="0" fontId="11" fillId="3" borderId="13" xfId="2" applyFont="1" applyBorder="1" applyAlignment="1">
      <alignment horizontal="center" vertical="center"/>
    </xf>
    <xf numFmtId="0" fontId="11" fillId="3" borderId="4" xfId="2" applyFont="1" applyBorder="1" applyAlignment="1">
      <alignment horizontal="center" vertical="center"/>
    </xf>
    <xf numFmtId="0" fontId="11" fillId="3" borderId="5" xfId="2" applyFont="1" applyBorder="1" applyAlignment="1">
      <alignment horizontal="center" vertical="center"/>
    </xf>
    <xf numFmtId="0" fontId="12" fillId="2" borderId="13" xfId="1" applyFont="1" applyBorder="1" applyAlignment="1">
      <alignment horizontal="center" vertical="center" wrapText="1"/>
    </xf>
  </cellXfs>
  <cellStyles count="6">
    <cellStyle name="20% - Accent3" xfId="5" builtinId="38"/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zoomScaleNormal="100" workbookViewId="0">
      <selection activeCell="E18" sqref="E18"/>
    </sheetView>
  </sheetViews>
  <sheetFormatPr defaultRowHeight="15" x14ac:dyDescent="0.25"/>
  <cols>
    <col min="1" max="1" width="17.85546875" bestFit="1" customWidth="1"/>
    <col min="2" max="2" width="33.140625" bestFit="1" customWidth="1"/>
    <col min="4" max="4" width="26.5703125" bestFit="1" customWidth="1"/>
    <col min="5" max="5" width="41.42578125" customWidth="1"/>
    <col min="7" max="7" width="29" bestFit="1" customWidth="1"/>
    <col min="8" max="8" width="19.7109375" bestFit="1" customWidth="1"/>
    <col min="9" max="9" width="15.7109375" customWidth="1"/>
    <col min="10" max="10" width="6.7109375" bestFit="1" customWidth="1"/>
    <col min="12" max="12" width="16.140625" customWidth="1"/>
  </cols>
  <sheetData>
    <row r="1" spans="1:16" ht="15.75" thickBot="1" x14ac:dyDescent="0.3"/>
    <row r="2" spans="1:16" x14ac:dyDescent="0.25">
      <c r="A2" s="57" t="s">
        <v>47</v>
      </c>
      <c r="B2" s="58"/>
      <c r="C2" s="58"/>
      <c r="D2" s="58"/>
      <c r="E2" s="27"/>
      <c r="G2" s="57" t="s">
        <v>44</v>
      </c>
      <c r="H2" s="58"/>
      <c r="I2" s="58"/>
      <c r="J2" s="58"/>
      <c r="K2" s="58"/>
      <c r="L2" s="61"/>
      <c r="M2" s="14"/>
      <c r="N2" s="14"/>
    </row>
    <row r="3" spans="1:16" ht="21" x14ac:dyDescent="0.35">
      <c r="A3" s="59" t="s">
        <v>21</v>
      </c>
      <c r="B3" s="60"/>
      <c r="C3" s="60"/>
      <c r="D3" s="60"/>
      <c r="E3" s="16"/>
      <c r="G3" s="59" t="s">
        <v>22</v>
      </c>
      <c r="H3" s="60"/>
      <c r="I3" s="60"/>
      <c r="J3" s="60"/>
      <c r="K3" s="60"/>
      <c r="L3" s="62"/>
      <c r="M3" s="4"/>
      <c r="N3" s="4"/>
    </row>
    <row r="4" spans="1:16" x14ac:dyDescent="0.25">
      <c r="A4" s="15" t="s">
        <v>9</v>
      </c>
      <c r="B4" s="9" t="s">
        <v>10</v>
      </c>
      <c r="C4" s="9" t="s">
        <v>11</v>
      </c>
      <c r="D4" s="9" t="s">
        <v>49</v>
      </c>
      <c r="E4" s="16"/>
      <c r="G4" s="15" t="s">
        <v>9</v>
      </c>
      <c r="H4" s="9" t="s">
        <v>10</v>
      </c>
      <c r="I4" s="9" t="s">
        <v>11</v>
      </c>
      <c r="J4" s="22" t="s">
        <v>49</v>
      </c>
      <c r="K4" s="11"/>
      <c r="L4" s="16"/>
    </row>
    <row r="5" spans="1:16" x14ac:dyDescent="0.25">
      <c r="A5" s="17" t="s">
        <v>1</v>
      </c>
      <c r="B5" s="12" t="s">
        <v>24</v>
      </c>
      <c r="C5" s="12">
        <v>14</v>
      </c>
      <c r="D5" s="28"/>
      <c r="E5" s="68" t="s">
        <v>61</v>
      </c>
      <c r="F5" s="2"/>
      <c r="G5" s="17" t="s">
        <v>3</v>
      </c>
      <c r="H5" s="12" t="s">
        <v>26</v>
      </c>
      <c r="I5" s="5">
        <v>70</v>
      </c>
      <c r="J5" s="6" t="s">
        <v>20</v>
      </c>
      <c r="K5" s="63" t="s">
        <v>45</v>
      </c>
      <c r="L5" s="48"/>
    </row>
    <row r="6" spans="1:16" x14ac:dyDescent="0.25">
      <c r="A6" s="17" t="s">
        <v>2</v>
      </c>
      <c r="B6" s="12" t="s">
        <v>25</v>
      </c>
      <c r="C6" s="12">
        <f>1*3600</f>
        <v>3600</v>
      </c>
      <c r="D6" s="28" t="s">
        <v>20</v>
      </c>
      <c r="E6" s="68"/>
      <c r="F6" s="2"/>
      <c r="G6" s="17"/>
      <c r="H6" s="12" t="s">
        <v>38</v>
      </c>
      <c r="I6" s="7">
        <v>24</v>
      </c>
      <c r="J6" s="8" t="s">
        <v>39</v>
      </c>
      <c r="K6" s="63"/>
      <c r="L6" s="48"/>
    </row>
    <row r="7" spans="1:16" ht="15.75" thickBot="1" x14ac:dyDescent="0.3">
      <c r="A7" s="17" t="s">
        <v>3</v>
      </c>
      <c r="B7" s="12" t="s">
        <v>26</v>
      </c>
      <c r="C7" s="12">
        <v>15</v>
      </c>
      <c r="D7" s="28" t="s">
        <v>20</v>
      </c>
      <c r="E7" s="68"/>
      <c r="F7" s="2"/>
      <c r="G7" s="18"/>
      <c r="H7" s="11"/>
      <c r="I7" s="11"/>
      <c r="J7" s="10"/>
      <c r="K7" s="11"/>
      <c r="L7" s="16"/>
    </row>
    <row r="8" spans="1:16" x14ac:dyDescent="0.25">
      <c r="A8" s="17"/>
      <c r="B8" s="12"/>
      <c r="C8" s="12"/>
      <c r="D8" s="28"/>
      <c r="E8" s="68"/>
      <c r="F8" s="2"/>
      <c r="G8" s="19" t="s">
        <v>12</v>
      </c>
      <c r="H8" s="13" t="s">
        <v>29</v>
      </c>
      <c r="I8" s="23">
        <f>MIN(C_/((Cupl+Crec+I5*Cgps)*24/I6 + Iselfp*C_/100/365)/7, 52*10)</f>
        <v>281.38324671752702</v>
      </c>
      <c r="J8" s="24" t="s">
        <v>13</v>
      </c>
      <c r="K8" s="64" t="s">
        <v>46</v>
      </c>
      <c r="L8" s="65"/>
    </row>
    <row r="9" spans="1:16" ht="15.75" thickBot="1" x14ac:dyDescent="0.3">
      <c r="A9" s="17" t="s">
        <v>4</v>
      </c>
      <c r="B9" s="12" t="s">
        <v>27</v>
      </c>
      <c r="C9" s="12">
        <f>30*60</f>
        <v>1800</v>
      </c>
      <c r="D9" s="28" t="s">
        <v>20</v>
      </c>
      <c r="E9" s="68"/>
      <c r="F9" s="2"/>
      <c r="G9" s="20"/>
      <c r="H9" s="21" t="s">
        <v>48</v>
      </c>
      <c r="I9" s="25">
        <f>I8/52</f>
        <v>5.4112162830293657</v>
      </c>
      <c r="J9" s="26" t="s">
        <v>14</v>
      </c>
      <c r="K9" s="66"/>
      <c r="L9" s="67"/>
    </row>
    <row r="10" spans="1:16" ht="25.5" customHeight="1" x14ac:dyDescent="0.25">
      <c r="A10" s="17" t="s">
        <v>5</v>
      </c>
      <c r="B10" s="12" t="s">
        <v>28</v>
      </c>
      <c r="C10" s="12">
        <v>120</v>
      </c>
      <c r="D10" s="28" t="s">
        <v>20</v>
      </c>
      <c r="E10" s="68"/>
      <c r="F10" s="2"/>
    </row>
    <row r="11" spans="1:16" ht="15.75" thickBot="1" x14ac:dyDescent="0.3">
      <c r="A11" s="18"/>
      <c r="B11" s="11"/>
      <c r="C11" s="11"/>
      <c r="D11" s="10"/>
      <c r="E11" s="16"/>
    </row>
    <row r="12" spans="1:16" x14ac:dyDescent="0.25">
      <c r="A12" s="19" t="s">
        <v>12</v>
      </c>
      <c r="B12" s="13" t="s">
        <v>29</v>
      </c>
      <c r="C12" s="23">
        <f>C_/T_/((2+(L_/Pupl))*Cupl+(2+(L_/Plog))*(Crec+(C7*Cgps)) + Iselfp*C_/100/52/T_)</f>
        <v>34.451193344884317</v>
      </c>
      <c r="D12" s="24" t="s">
        <v>13</v>
      </c>
      <c r="E12" s="49" t="s">
        <v>46</v>
      </c>
    </row>
    <row r="13" spans="1:16" ht="15.75" thickBot="1" x14ac:dyDescent="0.3">
      <c r="A13" s="20"/>
      <c r="B13" s="21"/>
      <c r="C13" s="25">
        <f>C12/56</f>
        <v>0.61519988115864854</v>
      </c>
      <c r="D13" s="26" t="s">
        <v>14</v>
      </c>
      <c r="E13" s="50"/>
      <c r="F13" s="1"/>
    </row>
    <row r="14" spans="1:16" ht="15.75" thickBot="1" x14ac:dyDescent="0.3"/>
    <row r="15" spans="1:16" ht="21" x14ac:dyDescent="0.35">
      <c r="A15" s="54" t="s">
        <v>15</v>
      </c>
      <c r="B15" s="55"/>
      <c r="C15" s="55"/>
      <c r="D15" s="56"/>
      <c r="F15" s="47" t="s">
        <v>23</v>
      </c>
      <c r="G15" s="47"/>
      <c r="H15" s="47"/>
      <c r="I15" s="47"/>
      <c r="J15" s="47"/>
      <c r="K15" s="47"/>
      <c r="L15" s="38"/>
      <c r="M15" s="38"/>
      <c r="N15" s="38"/>
      <c r="O15" s="38"/>
      <c r="P15" s="38"/>
    </row>
    <row r="16" spans="1:16" x14ac:dyDescent="0.25">
      <c r="A16" s="30" t="s">
        <v>10</v>
      </c>
      <c r="B16" s="31" t="s">
        <v>11</v>
      </c>
      <c r="C16" s="31"/>
      <c r="D16" s="51" t="s">
        <v>50</v>
      </c>
      <c r="F16" s="44" t="s">
        <v>9</v>
      </c>
      <c r="G16" s="45" t="s">
        <v>10</v>
      </c>
      <c r="H16" s="45" t="s">
        <v>11</v>
      </c>
      <c r="I16" s="38"/>
      <c r="J16" s="38"/>
      <c r="K16" s="38"/>
      <c r="L16" s="38"/>
      <c r="M16" s="38"/>
      <c r="N16" s="40"/>
      <c r="O16" s="38"/>
      <c r="P16" s="38"/>
    </row>
    <row r="17" spans="1:16" x14ac:dyDescent="0.25">
      <c r="A17" s="30" t="s">
        <v>34</v>
      </c>
      <c r="B17" s="31">
        <v>246</v>
      </c>
      <c r="C17" s="31"/>
      <c r="D17" s="51"/>
      <c r="F17" s="38" t="s">
        <v>0</v>
      </c>
      <c r="G17" s="38" t="s">
        <v>30</v>
      </c>
      <c r="H17" s="38">
        <v>3.1</v>
      </c>
      <c r="I17" s="41" t="s">
        <v>18</v>
      </c>
      <c r="J17" s="40" t="s">
        <v>51</v>
      </c>
      <c r="K17" s="40"/>
      <c r="L17" s="40"/>
      <c r="M17" s="40"/>
      <c r="N17" s="39"/>
      <c r="O17" s="38"/>
      <c r="P17" s="38"/>
    </row>
    <row r="18" spans="1:16" x14ac:dyDescent="0.25">
      <c r="A18" s="30" t="s">
        <v>35</v>
      </c>
      <c r="B18" s="31">
        <v>23</v>
      </c>
      <c r="C18" s="31"/>
      <c r="D18" s="51"/>
      <c r="F18" s="38" t="s">
        <v>6</v>
      </c>
      <c r="G18" s="38" t="s">
        <v>31</v>
      </c>
      <c r="H18" s="42">
        <v>6.2E-4</v>
      </c>
      <c r="I18" s="41" t="s">
        <v>18</v>
      </c>
      <c r="J18" s="40" t="s">
        <v>43</v>
      </c>
      <c r="K18" s="40"/>
      <c r="L18" s="40"/>
      <c r="M18" s="40"/>
      <c r="N18" s="38"/>
      <c r="O18" s="38"/>
      <c r="P18" s="38"/>
    </row>
    <row r="19" spans="1:16" x14ac:dyDescent="0.25">
      <c r="A19" s="30" t="s">
        <v>36</v>
      </c>
      <c r="B19" s="31">
        <v>1649</v>
      </c>
      <c r="C19" s="31"/>
      <c r="D19" s="51"/>
      <c r="F19" s="38" t="s">
        <v>7</v>
      </c>
      <c r="G19" s="38" t="s">
        <v>32</v>
      </c>
      <c r="H19" s="42">
        <v>4.1999999999999996E-6</v>
      </c>
      <c r="I19" s="41" t="s">
        <v>18</v>
      </c>
      <c r="J19" s="38"/>
      <c r="K19" s="38"/>
      <c r="L19" s="38"/>
      <c r="M19" s="38"/>
      <c r="N19" s="38"/>
      <c r="O19" s="38"/>
      <c r="P19" s="38"/>
    </row>
    <row r="20" spans="1:16" x14ac:dyDescent="0.25">
      <c r="A20" s="30" t="s">
        <v>37</v>
      </c>
      <c r="B20" s="31">
        <v>34926</v>
      </c>
      <c r="C20" s="31" t="s">
        <v>20</v>
      </c>
      <c r="D20" s="51"/>
      <c r="F20" s="38" t="s">
        <v>8</v>
      </c>
      <c r="G20" s="38" t="s">
        <v>33</v>
      </c>
      <c r="H20" s="42">
        <v>7.5000000000000002E-6</v>
      </c>
      <c r="I20" s="41" t="s">
        <v>18</v>
      </c>
      <c r="J20" s="38"/>
      <c r="K20" s="38"/>
      <c r="L20" s="38"/>
      <c r="M20" s="38"/>
      <c r="N20" s="38"/>
      <c r="O20" s="38"/>
      <c r="P20" s="38"/>
    </row>
    <row r="21" spans="1:16" x14ac:dyDescent="0.25">
      <c r="A21" s="18"/>
      <c r="B21" s="11"/>
      <c r="C21" s="10"/>
      <c r="D21" s="16"/>
      <c r="F21" s="38" t="s">
        <v>40</v>
      </c>
      <c r="G21" s="38" t="s">
        <v>42</v>
      </c>
      <c r="H21" s="43">
        <v>5</v>
      </c>
      <c r="I21" s="41" t="s">
        <v>41</v>
      </c>
      <c r="J21" s="40" t="s">
        <v>52</v>
      </c>
      <c r="K21" s="40"/>
      <c r="L21" s="40"/>
      <c r="M21" s="40"/>
      <c r="N21" s="38"/>
      <c r="O21" s="38"/>
      <c r="P21" s="38"/>
    </row>
    <row r="22" spans="1:16" x14ac:dyDescent="0.25">
      <c r="A22" s="32" t="s">
        <v>16</v>
      </c>
      <c r="B22" s="33">
        <f>(SuccessfulUploads+FailedUploads)*Cupl+GPSFixAttempts*Crec+GPSOnTime*Cgps</f>
        <v>0.4356508</v>
      </c>
      <c r="C22" s="34" t="s">
        <v>18</v>
      </c>
      <c r="D22" s="52" t="s">
        <v>46</v>
      </c>
    </row>
    <row r="23" spans="1:16" ht="15.75" thickBot="1" x14ac:dyDescent="0.3">
      <c r="A23" s="35" t="s">
        <v>17</v>
      </c>
      <c r="B23" s="36">
        <f>(1-B22/C_)*100</f>
        <v>85.946748387096775</v>
      </c>
      <c r="C23" s="37" t="s">
        <v>19</v>
      </c>
      <c r="D23" s="53"/>
    </row>
    <row r="26" spans="1:16" ht="21" x14ac:dyDescent="0.35">
      <c r="A26" s="46" t="s">
        <v>60</v>
      </c>
    </row>
    <row r="27" spans="1:16" x14ac:dyDescent="0.25">
      <c r="A27" t="s">
        <v>53</v>
      </c>
      <c r="D27" t="s">
        <v>58</v>
      </c>
      <c r="E27" t="e">
        <f>(A27+A29+A30)/(A28+A31)</f>
        <v>#VALUE!</v>
      </c>
      <c r="F27" t="s">
        <v>20</v>
      </c>
    </row>
    <row r="28" spans="1:16" x14ac:dyDescent="0.25">
      <c r="A28" t="s">
        <v>54</v>
      </c>
      <c r="D28" s="3" t="s">
        <v>59</v>
      </c>
    </row>
    <row r="29" spans="1:16" x14ac:dyDescent="0.25">
      <c r="A29" t="s">
        <v>55</v>
      </c>
    </row>
    <row r="30" spans="1:16" x14ac:dyDescent="0.25">
      <c r="A30" t="s">
        <v>56</v>
      </c>
    </row>
    <row r="31" spans="1:16" x14ac:dyDescent="0.25">
      <c r="A31" t="s">
        <v>57</v>
      </c>
    </row>
    <row r="37" spans="9:12" x14ac:dyDescent="0.25">
      <c r="I37" s="29"/>
      <c r="J37" s="29"/>
      <c r="K37" s="29"/>
      <c r="L37" s="29"/>
    </row>
    <row r="38" spans="9:12" x14ac:dyDescent="0.25">
      <c r="I38" s="29"/>
      <c r="J38" s="29"/>
      <c r="K38" s="29"/>
      <c r="L38" s="29"/>
    </row>
    <row r="41" spans="9:12" x14ac:dyDescent="0.25">
      <c r="I41" s="29"/>
      <c r="J41" s="29"/>
      <c r="K41" s="29"/>
      <c r="L41" s="29"/>
    </row>
  </sheetData>
  <mergeCells count="12">
    <mergeCell ref="A2:D2"/>
    <mergeCell ref="A3:D3"/>
    <mergeCell ref="G2:L2"/>
    <mergeCell ref="G3:L3"/>
    <mergeCell ref="K5:L6"/>
    <mergeCell ref="F15:K15"/>
    <mergeCell ref="E5:E10"/>
    <mergeCell ref="E12:E13"/>
    <mergeCell ref="D16:D20"/>
    <mergeCell ref="D22:D23"/>
    <mergeCell ref="A15:D15"/>
    <mergeCell ref="K8:L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7E722E7D33974986DB78B7FAB90374" ma:contentTypeVersion="8" ma:contentTypeDescription="Create a new document." ma:contentTypeScope="" ma:versionID="542eb489071545542dd3615179137757">
  <xsd:schema xmlns:xsd="http://www.w3.org/2001/XMLSchema" xmlns:xs="http://www.w3.org/2001/XMLSchema" xmlns:p="http://schemas.microsoft.com/office/2006/metadata/properties" xmlns:ns2="ba1e2f0f-0ee4-48cc-96a7-7a6e2b91bbb4" xmlns:ns3="51b02070-041a-4ac4-a9db-47236743d6a1" targetNamespace="http://schemas.microsoft.com/office/2006/metadata/properties" ma:root="true" ma:fieldsID="a45acf3d0e98f796e707acab329a6a01" ns2:_="" ns3:_="">
    <xsd:import namespace="ba1e2f0f-0ee4-48cc-96a7-7a6e2b91bbb4"/>
    <xsd:import namespace="51b02070-041a-4ac4-a9db-47236743d6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e2f0f-0ee4-48cc-96a7-7a6e2b91bb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02070-041a-4ac4-a9db-47236743d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3A2600-CD41-46D7-951F-A7EB79BE62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E9EBDE-396F-4CED-9184-83EB69A34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e2f0f-0ee4-48cc-96a7-7a6e2b91bbb4"/>
    <ds:schemaRef ds:uri="51b02070-041a-4ac4-a9db-47236743d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B87EB2-6BE0-4B94-BABA-12B4194F7303}">
  <ds:schemaRefs>
    <ds:schemaRef ds:uri="http://purl.org/dc/terms/"/>
    <ds:schemaRef ds:uri="51b02070-041a-4ac4-a9db-47236743d6a1"/>
    <ds:schemaRef ds:uri="http://schemas.microsoft.com/office/2006/metadata/properties"/>
    <ds:schemaRef ds:uri="http://schemas.microsoft.com/office/2006/documentManagement/types"/>
    <ds:schemaRef ds:uri="ba1e2f0f-0ee4-48cc-96a7-7a6e2b91bbb4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Calculate W</vt:lpstr>
      <vt:lpstr>C_</vt:lpstr>
      <vt:lpstr>Cgps</vt:lpstr>
      <vt:lpstr>Crec</vt:lpstr>
      <vt:lpstr>Cupl</vt:lpstr>
      <vt:lpstr>FailedUploads</vt:lpstr>
      <vt:lpstr>GPSFixAttempts</vt:lpstr>
      <vt:lpstr>GPSOnTime</vt:lpstr>
      <vt:lpstr>Iselfp</vt:lpstr>
      <vt:lpstr>L_</vt:lpstr>
      <vt:lpstr>Plog</vt:lpstr>
      <vt:lpstr>Pupl</vt:lpstr>
      <vt:lpstr>SuccessfulUploads</vt:lpstr>
      <vt:lpstr>T_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Pope</dc:creator>
  <cp:lastModifiedBy>Matt Clark-Massera</cp:lastModifiedBy>
  <dcterms:created xsi:type="dcterms:W3CDTF">2016-02-25T11:17:36Z</dcterms:created>
  <dcterms:modified xsi:type="dcterms:W3CDTF">2018-07-06T04:10:00Z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0x0101001F7E722E7D33974986DB78B7FAB90374</vt:lpwstr>
  </property>
</Properties>
</file>